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NHF\Kaufmännischer Bereich\Netzwirtschaft und Netzmanagement\Allgemeines\Internetauftritt\Preisblätter\2026\NHL\"/>
    </mc:Choice>
  </mc:AlternateContent>
  <xr:revisionPtr revIDLastSave="0" documentId="14_{A177CF47-445C-4CD3-A432-476599C8191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LP" sheetId="1" r:id="rId1"/>
    <sheet name="RLM" sheetId="2" r:id="rId2"/>
    <sheet name="Preisblätter" sheetId="3" state="hidden" r:id="rId3"/>
    <sheet name="Tabelle4" sheetId="4" state="hidden" r:id="rId4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2" l="1"/>
  <c r="C33" i="2"/>
  <c r="C31" i="2"/>
  <c r="C29" i="2"/>
  <c r="C27" i="2"/>
  <c r="C25" i="2"/>
  <c r="J10" i="3"/>
  <c r="J9" i="3"/>
  <c r="J8" i="3"/>
  <c r="J7" i="3"/>
  <c r="J6" i="3"/>
  <c r="J5" i="3"/>
  <c r="F28" i="1"/>
  <c r="C28" i="1"/>
  <c r="C26" i="1"/>
  <c r="C24" i="1"/>
  <c r="C22" i="1"/>
  <c r="C20" i="1"/>
  <c r="C18" i="1"/>
  <c r="F11" i="1"/>
  <c r="F10" i="1"/>
  <c r="J20" i="3" l="1"/>
  <c r="J15" i="3"/>
  <c r="J16" i="3"/>
  <c r="J17" i="3"/>
  <c r="J18" i="3"/>
  <c r="J19" i="3"/>
  <c r="F26" i="1" l="1"/>
  <c r="F24" i="1"/>
  <c r="F22" i="1"/>
  <c r="F20" i="1"/>
  <c r="F18" i="1"/>
  <c r="F24" i="2"/>
  <c r="F25" i="2"/>
  <c r="F26" i="2"/>
  <c r="F27" i="2"/>
  <c r="F28" i="2"/>
  <c r="F29" i="2"/>
  <c r="F30" i="2"/>
  <c r="F31" i="2"/>
  <c r="F32" i="2"/>
  <c r="F33" i="2"/>
  <c r="F34" i="2"/>
  <c r="F35" i="2"/>
  <c r="F29" i="1" l="1"/>
  <c r="F36" i="2"/>
  <c r="F14" i="2"/>
  <c r="F18" i="2" s="1"/>
  <c r="F13" i="1" l="1"/>
  <c r="F31" i="1" s="1"/>
  <c r="F16" i="2"/>
  <c r="F20" i="2" s="1"/>
  <c r="F38" i="2" s="1"/>
</calcChain>
</file>

<file path=xl/sharedStrings.xml><?xml version="1.0" encoding="utf-8"?>
<sst xmlns="http://schemas.openxmlformats.org/spreadsheetml/2006/main" count="91" uniqueCount="56">
  <si>
    <t>Art der Entnahmestelle</t>
  </si>
  <si>
    <t>Jahresbenutzungsdauer
&lt; 2.500 Vollbenutzungsstunden</t>
  </si>
  <si>
    <t>Jahresbenutzungsdauer
≥ 2.500 Vollbenutzungsstunden</t>
  </si>
  <si>
    <t>Leistungspreis
€/kWa</t>
  </si>
  <si>
    <t>Arbeitspreis
ct/kWh</t>
  </si>
  <si>
    <t>Mittelspannung</t>
  </si>
  <si>
    <t>Umspannung NS</t>
  </si>
  <si>
    <t>Niederspannung</t>
  </si>
  <si>
    <t>Kunde im Niederspannungsnetz ohne Lastgangzählung</t>
  </si>
  <si>
    <t>netto</t>
  </si>
  <si>
    <t>brutto²</t>
  </si>
  <si>
    <t>Grundpreis €/a</t>
  </si>
  <si>
    <t>Arbeitspreis ct/kWh</t>
  </si>
  <si>
    <t>Entnahme durch Elektro-Speicherheizung / Wärmepumpe</t>
  </si>
  <si>
    <t>Entnahme durch Elektromobilität</t>
  </si>
  <si>
    <t>Preise für die Nutzung der Netzinfrastruktur für Kunden mit Leistungsmessung (RLM)</t>
  </si>
  <si>
    <t>Preise für die Nutzung der Netzinfrastruktur für Kunden mit Wirkarbeitszählung (SLP)</t>
  </si>
  <si>
    <t>Arbeit</t>
  </si>
  <si>
    <t>Jahresarbeit</t>
  </si>
  <si>
    <t>Messstellenbetrieb</t>
  </si>
  <si>
    <t>€/Jahr netto</t>
  </si>
  <si>
    <t>€/Jahr brutto²</t>
  </si>
  <si>
    <t>Eintarifzähler</t>
  </si>
  <si>
    <t>Zweitarifzähler 
(inkl. Tarifschaltung)</t>
  </si>
  <si>
    <t>EDL21 nach § 21b (3a) und (3b) EnWG a.F. (übergangsweise)</t>
  </si>
  <si>
    <t>Wandler Niederspannung</t>
  </si>
  <si>
    <t>Kundendienstrelais</t>
  </si>
  <si>
    <t>Umspannung MS/NS</t>
  </si>
  <si>
    <t>Wandler Mittelspannung</t>
  </si>
  <si>
    <t>TK-Einrichtung für Fernauslesung</t>
  </si>
  <si>
    <t>Benutzungsstunden</t>
  </si>
  <si>
    <t>Spannungsebene</t>
  </si>
  <si>
    <t>&lt;2500</t>
  </si>
  <si>
    <t>&gt;2500</t>
  </si>
  <si>
    <t>Jahresmaximalleistung</t>
  </si>
  <si>
    <t>1 Personenhaushalt entspricht ca. 1500 kWh</t>
  </si>
  <si>
    <t>2 Personenhaushalt entspricht ca. 2500 kWh</t>
  </si>
  <si>
    <t>4 Personenhaushalt entspricht ca. 4250 kWh</t>
  </si>
  <si>
    <t>3 Personenhaushalt entspricht ca. 3500 kWh</t>
  </si>
  <si>
    <t>5 Personenhaushalt entspricht ca. 5000 kWh</t>
  </si>
  <si>
    <t>Zweitarifzähler (inkl. Tarifschaltung)</t>
  </si>
  <si>
    <t>x</t>
  </si>
  <si>
    <t>"X" eintragen, wenn zutreffend</t>
  </si>
  <si>
    <r>
      <t xml:space="preserve">Grundpreis €/a  </t>
    </r>
    <r>
      <rPr>
        <sz val="9"/>
        <color theme="1"/>
        <rFont val="Museo Sans 500"/>
        <family val="3"/>
      </rPr>
      <t>netto</t>
    </r>
  </si>
  <si>
    <r>
      <t>Arbeitspreis ct/kWh</t>
    </r>
    <r>
      <rPr>
        <sz val="9"/>
        <color theme="1"/>
        <rFont val="Museo Sans 500"/>
        <family val="3"/>
      </rPr>
      <t xml:space="preserve"> netto</t>
    </r>
  </si>
  <si>
    <r>
      <t xml:space="preserve">Jahresentgelt exklusive Messung </t>
    </r>
    <r>
      <rPr>
        <sz val="9"/>
        <color theme="1"/>
        <rFont val="Museo Sans 900"/>
        <family val="3"/>
      </rPr>
      <t>netto</t>
    </r>
  </si>
  <si>
    <t>Jahresentgelt inklusive Messung netto</t>
  </si>
  <si>
    <r>
      <t>Jahresentgelt inklusive Messung</t>
    </r>
    <r>
      <rPr>
        <sz val="9"/>
        <color theme="1"/>
        <rFont val="Museo Sans 900"/>
        <family val="3"/>
      </rPr>
      <t xml:space="preserve"> netto</t>
    </r>
  </si>
  <si>
    <t>bitte auswählen</t>
  </si>
  <si>
    <r>
      <t xml:space="preserve">Arbeispreis ct/kWh </t>
    </r>
    <r>
      <rPr>
        <sz val="9"/>
        <color theme="1"/>
        <rFont val="Museo Sans 500"/>
        <family val="3"/>
      </rPr>
      <t>netto</t>
    </r>
  </si>
  <si>
    <r>
      <t xml:space="preserve">Leistungspreis €/kWa </t>
    </r>
    <r>
      <rPr>
        <sz val="9"/>
        <color theme="1"/>
        <rFont val="Museo Sans 500"/>
        <family val="3"/>
      </rPr>
      <t>netto</t>
    </r>
  </si>
  <si>
    <t>Jahresentgelt ohne Messung netto</t>
  </si>
  <si>
    <t xml:space="preserve">Bitte befüllen Sie die grünen Eingabefelder, um ihr prognostiziertes Netzentgelt zu ermitteln. </t>
  </si>
  <si>
    <t>Netzentgeltrechner SLP 2026</t>
  </si>
  <si>
    <t>Monatliche MDE-Ablesung</t>
  </si>
  <si>
    <t>Netzentgeltrechner RLM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</si>
</sst>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_-* #,##0.00\ _D_M_-;\-* #,##0.00\ _D_M_-;_-* &quot;-&quot;??\ _D_M_-;_-@_-"/>
    <numFmt numFmtId="165" formatCode="#,##0.00_ ;\-#,##0.00\ "/>
    <numFmt numFmtId="166" formatCode="#,##0\ &quot;kWh&quot;"/>
    <numFmt numFmtId="167" formatCode="#,##0\ &quot;kW&quot;"/>
    <numFmt numFmtId="168" formatCode="0.00\ &quot;ct/kWh&quot;"/>
    <numFmt numFmtId="169" formatCode="0.00\ &quot;€/kWa&quot;"/>
    <numFmt numFmtId="170" formatCode="0\ &quot;€/a&quot;"/>
    <numFmt numFmtId="171" formatCode="#,##0\ &quot;€/a&quot;"/>
    <numFmt numFmtId="172" formatCode="#,##0.00\ &quot;€/a&quot;"/>
  </numFmts>
  <fonts count="2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0"/>
      <name val="Museo Sans 500"/>
      <family val="3"/>
    </font>
    <font>
      <b/>
      <sz val="10"/>
      <name val="Museo Sans 500"/>
      <family val="3"/>
    </font>
    <font>
      <sz val="10"/>
      <color theme="1"/>
      <name val="Arial"/>
      <family val="2"/>
    </font>
    <font>
      <b/>
      <sz val="11"/>
      <name val="Museo Sans 900"/>
      <family val="3"/>
    </font>
    <font>
      <b/>
      <sz val="11"/>
      <name val="Museo Sans 500"/>
      <family val="3"/>
    </font>
    <font>
      <sz val="8"/>
      <name val="Calibri"/>
      <family val="2"/>
      <scheme val="minor"/>
    </font>
    <font>
      <sz val="9"/>
      <color theme="1"/>
      <name val="Museo Sans 100"/>
      <family val="3"/>
    </font>
    <font>
      <sz val="11"/>
      <color theme="1"/>
      <name val="Calibri"/>
      <family val="2"/>
      <scheme val="minor"/>
    </font>
    <font>
      <sz val="11"/>
      <color theme="1"/>
      <name val="Museo Sans 500"/>
      <family val="3"/>
    </font>
    <font>
      <b/>
      <sz val="11"/>
      <color theme="1"/>
      <name val="Museo Sans 500"/>
      <family val="3"/>
    </font>
    <font>
      <b/>
      <u val="double"/>
      <sz val="12"/>
      <color theme="1"/>
      <name val="Museo Sans 500"/>
      <family val="3"/>
    </font>
    <font>
      <b/>
      <i/>
      <sz val="10"/>
      <color theme="1"/>
      <name val="Museo Sans 500"/>
      <family val="3"/>
    </font>
    <font>
      <i/>
      <sz val="10"/>
      <color theme="1"/>
      <name val="Museo Sans 500"/>
      <family val="3"/>
    </font>
    <font>
      <b/>
      <u val="double"/>
      <sz val="11"/>
      <color theme="1"/>
      <name val="Museo Sans 500"/>
      <family val="3"/>
    </font>
    <font>
      <sz val="10"/>
      <name val="Museo Sans 900"/>
      <family val="3"/>
    </font>
    <font>
      <sz val="9"/>
      <name val="Museo Sans 900"/>
      <family val="3"/>
    </font>
    <font>
      <sz val="11"/>
      <color theme="1"/>
      <name val="Museo Sans 900"/>
      <family val="3"/>
    </font>
    <font>
      <sz val="14"/>
      <color theme="1"/>
      <name val="Museo Sans 900"/>
      <family val="3"/>
    </font>
    <font>
      <sz val="10"/>
      <color theme="1"/>
      <name val="Museo Sans 500"/>
      <family val="3"/>
    </font>
    <font>
      <sz val="9"/>
      <color theme="1"/>
      <name val="Museo Sans 500"/>
      <family val="3"/>
    </font>
    <font>
      <sz val="10"/>
      <color theme="1"/>
      <name val="Museo Sans 900"/>
      <family val="3"/>
    </font>
    <font>
      <sz val="9"/>
      <color theme="1"/>
      <name val="Museo Sans 900"/>
      <family val="3"/>
    </font>
    <font>
      <sz val="11"/>
      <color theme="0"/>
      <name val="Museo Sans 500"/>
      <family val="3"/>
    </font>
    <font>
      <sz val="11"/>
      <color rgb="FF3F3F3F"/>
      <name val="Museo Sans 900"/>
      <family val="3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49812A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</cellStyleXfs>
  <cellXfs count="98">
    <xf numFmtId="0" fontId="0" fillId="0" borderId="0" xfId="0"/>
    <xf numFmtId="0" fontId="3" fillId="0" borderId="8" xfId="2" applyFont="1" applyBorder="1" applyAlignment="1">
      <alignment horizontal="left" vertical="center" indent="1"/>
    </xf>
    <xf numFmtId="165" fontId="3" fillId="0" borderId="5" xfId="3" applyNumberFormat="1" applyFont="1" applyBorder="1" applyAlignment="1">
      <alignment horizontal="center" vertical="center"/>
    </xf>
    <xf numFmtId="165" fontId="3" fillId="0" borderId="9" xfId="3" applyNumberFormat="1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 indent="1"/>
    </xf>
    <xf numFmtId="165" fontId="3" fillId="0" borderId="10" xfId="3" applyNumberFormat="1" applyFont="1" applyBorder="1" applyAlignment="1">
      <alignment horizontal="center" vertical="center"/>
    </xf>
    <xf numFmtId="165" fontId="3" fillId="0" borderId="7" xfId="3" applyNumberFormat="1" applyFont="1" applyBorder="1" applyAlignment="1">
      <alignment horizontal="center" vertical="center"/>
    </xf>
    <xf numFmtId="0" fontId="3" fillId="0" borderId="5" xfId="7" applyFont="1" applyBorder="1" applyAlignment="1">
      <alignment horizontal="left" vertical="center" indent="1"/>
    </xf>
    <xf numFmtId="0" fontId="3" fillId="0" borderId="5" xfId="7" applyFont="1" applyBorder="1" applyAlignment="1">
      <alignment horizontal="left" vertical="center" wrapText="1" indent="1"/>
    </xf>
    <xf numFmtId="0" fontId="3" fillId="0" borderId="10" xfId="7" applyFont="1" applyBorder="1" applyAlignment="1">
      <alignment horizontal="left" vertical="center" wrapText="1" indent="1"/>
    </xf>
    <xf numFmtId="0" fontId="4" fillId="4" borderId="2" xfId="7" applyFont="1" applyFill="1" applyBorder="1" applyAlignment="1">
      <alignment horizontal="center" vertical="center"/>
    </xf>
    <xf numFmtId="0" fontId="4" fillId="5" borderId="2" xfId="7" applyFont="1" applyFill="1" applyBorder="1" applyAlignment="1">
      <alignment horizontal="center" vertical="center" wrapText="1"/>
    </xf>
    <xf numFmtId="0" fontId="9" fillId="0" borderId="0" xfId="4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15" xfId="2" applyFont="1" applyBorder="1"/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7" fillId="0" borderId="15" xfId="5" applyFont="1" applyBorder="1"/>
    <xf numFmtId="0" fontId="3" fillId="0" borderId="0" xfId="2" applyFont="1"/>
    <xf numFmtId="0" fontId="5" fillId="0" borderId="0" xfId="4"/>
    <xf numFmtId="0" fontId="3" fillId="4" borderId="3" xfId="7" applyFont="1" applyFill="1" applyBorder="1" applyAlignment="1">
      <alignment horizontal="center" vertical="center"/>
    </xf>
    <xf numFmtId="4" fontId="3" fillId="0" borderId="8" xfId="7" applyNumberFormat="1" applyFont="1" applyBorder="1" applyAlignment="1">
      <alignment horizontal="center" vertical="center"/>
    </xf>
    <xf numFmtId="4" fontId="3" fillId="0" borderId="6" xfId="7" applyNumberFormat="1" applyFont="1" applyBorder="1" applyAlignment="1">
      <alignment horizontal="center" vertical="center"/>
    </xf>
    <xf numFmtId="0" fontId="3" fillId="5" borderId="3" xfId="7" applyFont="1" applyFill="1" applyBorder="1" applyAlignment="1">
      <alignment horizontal="center" vertical="center" wrapText="1"/>
    </xf>
    <xf numFmtId="4" fontId="3" fillId="0" borderId="3" xfId="7" applyNumberFormat="1" applyFont="1" applyBorder="1" applyAlignment="1">
      <alignment horizontal="center" vertical="center"/>
    </xf>
    <xf numFmtId="4" fontId="3" fillId="0" borderId="4" xfId="7" applyNumberFormat="1" applyFont="1" applyBorder="1" applyAlignment="1">
      <alignment horizontal="center" vertical="center"/>
    </xf>
    <xf numFmtId="4" fontId="3" fillId="0" borderId="9" xfId="7" applyNumberFormat="1" applyFont="1" applyBorder="1" applyAlignment="1">
      <alignment horizontal="center" vertical="center"/>
    </xf>
    <xf numFmtId="4" fontId="3" fillId="0" borderId="7" xfId="7" applyNumberFormat="1" applyFont="1" applyBorder="1" applyAlignment="1">
      <alignment horizontal="center" vertical="center"/>
    </xf>
    <xf numFmtId="0" fontId="11" fillId="0" borderId="0" xfId="0" applyFont="1" applyProtection="1">
      <protection hidden="1"/>
    </xf>
    <xf numFmtId="0" fontId="11" fillId="0" borderId="20" xfId="0" applyFont="1" applyBorder="1" applyProtection="1">
      <protection hidden="1"/>
    </xf>
    <xf numFmtId="0" fontId="12" fillId="0" borderId="0" xfId="0" applyFont="1" applyProtection="1">
      <protection hidden="1"/>
    </xf>
    <xf numFmtId="168" fontId="11" fillId="0" borderId="0" xfId="0" applyNumberFormat="1" applyFont="1" applyProtection="1">
      <protection hidden="1"/>
    </xf>
    <xf numFmtId="169" fontId="11" fillId="0" borderId="0" xfId="0" applyNumberFormat="1" applyFont="1" applyProtection="1">
      <protection hidden="1"/>
    </xf>
    <xf numFmtId="0" fontId="13" fillId="0" borderId="23" xfId="0" applyFont="1" applyBorder="1" applyProtection="1">
      <protection hidden="1"/>
    </xf>
    <xf numFmtId="0" fontId="3" fillId="0" borderId="0" xfId="7" applyFont="1" applyAlignment="1" applyProtection="1">
      <alignment horizontal="left" vertical="center" indent="1"/>
      <protection hidden="1"/>
    </xf>
    <xf numFmtId="4" fontId="3" fillId="0" borderId="0" xfId="7" applyNumberFormat="1" applyFont="1" applyAlignment="1" applyProtection="1">
      <alignment horizontal="center" vertical="center"/>
      <protection hidden="1"/>
    </xf>
    <xf numFmtId="0" fontId="11" fillId="0" borderId="2" xfId="0" applyFont="1" applyBorder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5" xfId="0" applyFont="1" applyBorder="1" applyProtection="1">
      <protection hidden="1"/>
    </xf>
    <xf numFmtId="0" fontId="3" fillId="0" borderId="0" xfId="7" applyFont="1" applyAlignment="1" applyProtection="1">
      <alignment horizontal="left" vertical="center" wrapText="1" indent="1"/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3" fontId="15" fillId="0" borderId="0" xfId="0" applyNumberFormat="1" applyFont="1" applyProtection="1">
      <protection hidden="1"/>
    </xf>
    <xf numFmtId="0" fontId="16" fillId="0" borderId="0" xfId="0" applyFont="1" applyProtection="1">
      <protection hidden="1"/>
    </xf>
    <xf numFmtId="0" fontId="0" fillId="0" borderId="0" xfId="0" applyProtection="1">
      <protection hidden="1"/>
    </xf>
    <xf numFmtId="0" fontId="11" fillId="0" borderId="2" xfId="0" applyFont="1" applyBorder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5" xfId="0" applyFont="1" applyBorder="1" applyAlignment="1" applyProtection="1">
      <alignment vertical="center"/>
      <protection hidden="1"/>
    </xf>
    <xf numFmtId="0" fontId="17" fillId="4" borderId="0" xfId="7" applyFont="1" applyFill="1" applyAlignment="1" applyProtection="1">
      <alignment horizontal="center" vertical="center"/>
      <protection hidden="1"/>
    </xf>
    <xf numFmtId="170" fontId="11" fillId="0" borderId="0" xfId="0" applyNumberFormat="1" applyFont="1" applyProtection="1">
      <protection hidden="1"/>
    </xf>
    <xf numFmtId="0" fontId="18" fillId="4" borderId="0" xfId="7" applyFont="1" applyFill="1" applyAlignment="1" applyProtection="1">
      <alignment horizontal="center" vertical="center" wrapText="1"/>
      <protection hidden="1"/>
    </xf>
    <xf numFmtId="0" fontId="17" fillId="4" borderId="0" xfId="7" applyFont="1" applyFill="1" applyAlignment="1" applyProtection="1">
      <alignment horizontal="left" vertical="center"/>
      <protection hidden="1"/>
    </xf>
    <xf numFmtId="0" fontId="19" fillId="0" borderId="22" xfId="0" applyFont="1" applyBorder="1" applyProtection="1">
      <protection hidden="1"/>
    </xf>
    <xf numFmtId="0" fontId="20" fillId="0" borderId="0" xfId="0" applyFont="1" applyProtection="1">
      <protection hidden="1"/>
    </xf>
    <xf numFmtId="0" fontId="19" fillId="0" borderId="19" xfId="0" applyFont="1" applyBorder="1" applyProtection="1">
      <protection hidden="1"/>
    </xf>
    <xf numFmtId="0" fontId="22" fillId="0" borderId="20" xfId="0" applyFont="1" applyBorder="1" applyProtection="1">
      <protection hidden="1"/>
    </xf>
    <xf numFmtId="0" fontId="21" fillId="0" borderId="20" xfId="0" applyFont="1" applyBorder="1" applyAlignment="1" applyProtection="1">
      <alignment horizontal="right"/>
      <protection hidden="1"/>
    </xf>
    <xf numFmtId="0" fontId="23" fillId="0" borderId="0" xfId="0" applyFont="1" applyProtection="1">
      <protection hidden="1"/>
    </xf>
    <xf numFmtId="166" fontId="25" fillId="6" borderId="21" xfId="1" applyNumberFormat="1" applyFont="1" applyFill="1" applyBorder="1" applyProtection="1">
      <protection locked="0"/>
    </xf>
    <xf numFmtId="0" fontId="25" fillId="6" borderId="0" xfId="1" applyFont="1" applyFill="1" applyBorder="1" applyAlignment="1" applyProtection="1">
      <alignment horizontal="center" vertical="center"/>
      <protection locked="0"/>
    </xf>
    <xf numFmtId="0" fontId="25" fillId="6" borderId="0" xfId="1" applyFont="1" applyFill="1" applyBorder="1" applyAlignment="1" applyProtection="1">
      <alignment horizontal="center"/>
      <protection locked="0"/>
    </xf>
    <xf numFmtId="167" fontId="25" fillId="6" borderId="21" xfId="1" applyNumberFormat="1" applyFont="1" applyFill="1" applyBorder="1" applyProtection="1">
      <protection locked="0"/>
    </xf>
    <xf numFmtId="0" fontId="25" fillId="6" borderId="21" xfId="1" applyFont="1" applyFill="1" applyBorder="1" applyProtection="1">
      <protection locked="0"/>
    </xf>
    <xf numFmtId="171" fontId="26" fillId="3" borderId="24" xfId="8" applyNumberFormat="1" applyFont="1" applyFill="1" applyBorder="1" applyProtection="1">
      <protection hidden="1"/>
    </xf>
    <xf numFmtId="172" fontId="26" fillId="3" borderId="24" xfId="8" applyNumberFormat="1" applyFont="1" applyFill="1" applyBorder="1" applyProtection="1">
      <protection hidden="1"/>
    </xf>
    <xf numFmtId="166" fontId="25" fillId="6" borderId="21" xfId="1" applyNumberFormat="1" applyFont="1" applyFill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vertical="center"/>
      <protection hidden="1"/>
    </xf>
    <xf numFmtId="0" fontId="19" fillId="0" borderId="22" xfId="0" applyFont="1" applyBorder="1" applyAlignment="1" applyProtection="1">
      <alignment vertical="center"/>
      <protection hidden="1"/>
    </xf>
    <xf numFmtId="0" fontId="11" fillId="0" borderId="23" xfId="0" applyFont="1" applyBorder="1" applyAlignment="1" applyProtection="1">
      <alignment vertical="center"/>
      <protection hidden="1"/>
    </xf>
    <xf numFmtId="172" fontId="26" fillId="3" borderId="24" xfId="8" applyNumberFormat="1" applyFont="1" applyFill="1" applyBorder="1" applyAlignment="1" applyProtection="1">
      <protection hidden="1"/>
    </xf>
    <xf numFmtId="172" fontId="26" fillId="3" borderId="24" xfId="8" applyNumberFormat="1" applyFont="1" applyFill="1" applyBorder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3" fillId="4" borderId="2" xfId="2" applyFont="1" applyFill="1" applyBorder="1" applyAlignment="1">
      <alignment horizontal="left" vertical="center" wrapText="1" indent="1"/>
    </xf>
    <xf numFmtId="0" fontId="3" fillId="4" borderId="5" xfId="2" applyFont="1" applyFill="1" applyBorder="1" applyAlignment="1">
      <alignment horizontal="left" vertical="center" inden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/>
    </xf>
    <xf numFmtId="0" fontId="3" fillId="4" borderId="8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left" vertical="center" wrapText="1" indent="1"/>
    </xf>
    <xf numFmtId="0" fontId="4" fillId="4" borderId="5" xfId="2" applyFont="1" applyFill="1" applyBorder="1" applyAlignment="1">
      <alignment horizontal="left" vertical="center" indent="1"/>
    </xf>
    <xf numFmtId="0" fontId="3" fillId="0" borderId="5" xfId="2" applyFont="1" applyBorder="1" applyAlignment="1">
      <alignment horizontal="center" vertical="center"/>
    </xf>
    <xf numFmtId="0" fontId="3" fillId="0" borderId="6" xfId="7" applyFont="1" applyBorder="1" applyAlignment="1">
      <alignment horizontal="left" vertical="center" indent="1"/>
    </xf>
    <xf numFmtId="0" fontId="3" fillId="5" borderId="2" xfId="7" applyFont="1" applyFill="1" applyBorder="1" applyAlignment="1">
      <alignment horizontal="center" vertical="center" wrapText="1"/>
    </xf>
    <xf numFmtId="0" fontId="25" fillId="0" borderId="0" xfId="1" applyFont="1" applyFill="1" applyBorder="1" applyAlignment="1" applyProtection="1">
      <alignment horizontal="center" vertical="center"/>
      <protection locked="0"/>
    </xf>
    <xf numFmtId="172" fontId="26" fillId="3" borderId="26" xfId="8" applyNumberFormat="1" applyFont="1" applyFill="1" applyBorder="1" applyProtection="1">
      <protection hidden="1"/>
    </xf>
    <xf numFmtId="4" fontId="3" fillId="0" borderId="5" xfId="7" applyNumberFormat="1" applyFont="1" applyBorder="1" applyAlignment="1">
      <alignment horizontal="center" vertical="center"/>
    </xf>
    <xf numFmtId="4" fontId="3" fillId="0" borderId="10" xfId="7" applyNumberFormat="1" applyFont="1" applyBorder="1" applyAlignment="1">
      <alignment horizontal="center" vertical="center"/>
    </xf>
    <xf numFmtId="0" fontId="11" fillId="0" borderId="0" xfId="0" applyFont="1" applyBorder="1" applyProtection="1">
      <protection hidden="1"/>
    </xf>
    <xf numFmtId="0" fontId="11" fillId="0" borderId="25" xfId="0" applyFont="1" applyBorder="1" applyProtection="1">
      <protection hidden="1"/>
    </xf>
  </cellXfs>
  <cellStyles count="9">
    <cellStyle name="Dezimal 2" xfId="3" xr:uid="{32322A4F-4E79-4DCF-AE1D-210A7A06D106}"/>
    <cellStyle name="Eingabe" xfId="1" builtinId="20"/>
    <cellStyle name="Standard" xfId="0" builtinId="0"/>
    <cellStyle name="Standard 2" xfId="4" xr:uid="{7C78E1D2-EF03-445B-98B1-340C7DBCD070}"/>
    <cellStyle name="Standard 2 2" xfId="2" xr:uid="{87C4B8E2-511D-4903-B4CF-B5FF2BD776EA}"/>
    <cellStyle name="Standard 2 2 2 2" xfId="7" xr:uid="{BEC6564E-FCE4-4665-9844-4D1D7C21EC3E}"/>
    <cellStyle name="Standard 2 2 3" xfId="5" xr:uid="{A576D0E7-97B7-4C7E-9205-31CF58C91D9C}"/>
    <cellStyle name="Standard 5" xfId="6" xr:uid="{C3B6F1C7-38CF-42A8-A3A0-C1B8A7DBD35F}"/>
    <cellStyle name="Währung" xfId="8" builtinId="4"/>
  </cellStyles>
  <dxfs count="0"/>
  <tableStyles count="0" defaultTableStyle="TableStyleMedium2" defaultPivotStyle="PivotStyleLight16"/>
  <colors>
    <mruColors>
      <color rgb="FF4981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205740</xdr:colOff>
      <xdr:row>0</xdr:row>
      <xdr:rowOff>139065</xdr:rowOff>
    </xdr:from>
    <xdr:to>
      <xdr:col>6</xdr:col>
      <xdr:colOff>19157</xdr:colOff>
      <xdr:row>4</xdr:row>
      <xdr:rowOff>38528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3495F99-6EE6-4058-8B75-31003BCCC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1215" y="139065"/>
          <a:ext cx="1508867" cy="813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531494</xdr:colOff>
      <xdr:row>0</xdr:row>
      <xdr:rowOff>133350</xdr:rowOff>
    </xdr:from>
    <xdr:to>
      <xdr:col>6</xdr:col>
      <xdr:colOff>15346</xdr:colOff>
      <xdr:row>3</xdr:row>
      <xdr:rowOff>208073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3C56ACD-73C1-B665-68ED-B1B6A5798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6944" y="133350"/>
          <a:ext cx="1503152" cy="83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2"/>
  <sheetViews>
    <sheetView showGridLines="0" workbookViewId="0">
      <selection activeCell="I26" sqref="I26"/>
    </sheetView>
  </sheetViews>
  <sheetFormatPr baseColWidth="10" defaultColWidth="9.140625" defaultRowHeight="15" x14ac:dyDescent="0.25"/>
  <cols>
    <col min="1" max="1" width="9.140625" style="33" customWidth="1"/>
    <col min="2" max="2" width="35.140625" style="33" bestFit="1" customWidth="1"/>
    <col min="3" max="3" width="18.140625" style="33" customWidth="1"/>
    <col min="4" max="4" width="20.85546875" style="33" customWidth="1"/>
    <col min="5" max="5" width="9.140625" style="33"/>
    <col min="6" max="6" width="15.5703125" style="33" customWidth="1"/>
    <col min="7" max="8" width="9.140625" style="33"/>
    <col min="9" max="9" width="13.7109375" style="33" customWidth="1"/>
    <col min="10" max="16384" width="9.140625" style="33"/>
  </cols>
  <sheetData>
    <row r="1" spans="2:11" ht="21.6" customHeight="1" x14ac:dyDescent="0.25"/>
    <row r="2" spans="2:11" ht="18.75" x14ac:dyDescent="0.3">
      <c r="B2" s="58" t="s">
        <v>53</v>
      </c>
      <c r="I2" s="45"/>
    </row>
    <row r="3" spans="2:11" ht="18.75" x14ac:dyDescent="0.3">
      <c r="B3" s="58"/>
      <c r="I3" s="45"/>
    </row>
    <row r="4" spans="2:11" x14ac:dyDescent="0.25">
      <c r="I4" s="45"/>
    </row>
    <row r="5" spans="2:11" x14ac:dyDescent="0.25">
      <c r="I5" s="45"/>
    </row>
    <row r="6" spans="2:11" x14ac:dyDescent="0.25">
      <c r="B6" s="76" t="s">
        <v>52</v>
      </c>
      <c r="I6" s="45"/>
    </row>
    <row r="8" spans="2:11" ht="16.899999999999999" customHeight="1" x14ac:dyDescent="0.25">
      <c r="B8" s="71" t="s">
        <v>18</v>
      </c>
      <c r="C8" s="34"/>
      <c r="D8" s="34"/>
      <c r="E8" s="34"/>
      <c r="F8" s="70">
        <v>4000</v>
      </c>
      <c r="I8" s="62" t="s">
        <v>35</v>
      </c>
      <c r="J8" s="47"/>
      <c r="K8" s="46"/>
    </row>
    <row r="9" spans="2:11" x14ac:dyDescent="0.25">
      <c r="I9" s="62" t="s">
        <v>36</v>
      </c>
      <c r="J9" s="47"/>
      <c r="K9" s="46"/>
    </row>
    <row r="10" spans="2:11" x14ac:dyDescent="0.25">
      <c r="B10" s="33" t="s">
        <v>43</v>
      </c>
      <c r="F10" s="54">
        <f>Preisblätter!C16</f>
        <v>77</v>
      </c>
      <c r="I10" s="62" t="s">
        <v>38</v>
      </c>
      <c r="J10" s="47"/>
      <c r="K10" s="46"/>
    </row>
    <row r="11" spans="2:11" x14ac:dyDescent="0.25">
      <c r="B11" s="33" t="s">
        <v>44</v>
      </c>
      <c r="F11" s="36">
        <f>Preisblätter!C17</f>
        <v>10.724392000302499</v>
      </c>
      <c r="I11" s="62" t="s">
        <v>37</v>
      </c>
      <c r="J11" s="47"/>
      <c r="K11" s="46"/>
    </row>
    <row r="12" spans="2:11" ht="15.75" thickBot="1" x14ac:dyDescent="0.3">
      <c r="I12" s="62" t="s">
        <v>39</v>
      </c>
      <c r="J12" s="47"/>
      <c r="K12" s="46"/>
    </row>
    <row r="13" spans="2:11" ht="17.45" customHeight="1" thickBot="1" x14ac:dyDescent="0.3">
      <c r="B13" s="72" t="s">
        <v>45</v>
      </c>
      <c r="C13" s="73"/>
      <c r="D13" s="73"/>
      <c r="E13" s="73"/>
      <c r="F13" s="75">
        <f>F11/100*F8+F10</f>
        <v>505.97568001209999</v>
      </c>
    </row>
    <row r="14" spans="2:11" x14ac:dyDescent="0.25">
      <c r="C14" s="48"/>
      <c r="D14" s="48"/>
      <c r="E14" s="48"/>
    </row>
    <row r="16" spans="2:11" ht="22.15" customHeight="1" x14ac:dyDescent="0.25">
      <c r="B16" s="56" t="s">
        <v>19</v>
      </c>
      <c r="C16" s="53" t="s">
        <v>20</v>
      </c>
      <c r="D16" s="55" t="s">
        <v>42</v>
      </c>
    </row>
    <row r="17" spans="2:6" ht="3" customHeight="1" x14ac:dyDescent="0.25">
      <c r="B17" s="49"/>
      <c r="C17" s="49"/>
      <c r="D17" s="49"/>
    </row>
    <row r="18" spans="2:6" x14ac:dyDescent="0.25">
      <c r="B18" s="39" t="s">
        <v>22</v>
      </c>
      <c r="C18" s="40">
        <f>Preisblätter!I15</f>
        <v>8.58</v>
      </c>
      <c r="D18" s="64" t="s">
        <v>41</v>
      </c>
      <c r="F18" s="50">
        <f>IF(D18="x",C18,0)</f>
        <v>8.58</v>
      </c>
    </row>
    <row r="19" spans="2:6" ht="3" customHeight="1" x14ac:dyDescent="0.25">
      <c r="B19" s="39"/>
      <c r="D19" s="51"/>
      <c r="F19" s="52"/>
    </row>
    <row r="20" spans="2:6" x14ac:dyDescent="0.25">
      <c r="B20" s="44" t="s">
        <v>40</v>
      </c>
      <c r="C20" s="40">
        <f>Preisblätter!I16</f>
        <v>9.6199999999999992</v>
      </c>
      <c r="D20" s="64"/>
      <c r="F20" s="52">
        <f t="shared" ref="F20:F28" si="0">IF(D20="x",C20,0)</f>
        <v>0</v>
      </c>
    </row>
    <row r="21" spans="2:6" ht="3" customHeight="1" x14ac:dyDescent="0.25">
      <c r="B21" s="44"/>
      <c r="D21" s="51"/>
      <c r="F21" s="52"/>
    </row>
    <row r="22" spans="2:6" ht="25.5" x14ac:dyDescent="0.25">
      <c r="B22" s="44" t="s">
        <v>24</v>
      </c>
      <c r="C22" s="40">
        <f>Preisblätter!I17</f>
        <v>16.809999999999999</v>
      </c>
      <c r="D22" s="64"/>
      <c r="F22" s="52">
        <f t="shared" si="0"/>
        <v>0</v>
      </c>
    </row>
    <row r="23" spans="2:6" ht="3" customHeight="1" x14ac:dyDescent="0.25">
      <c r="B23" s="44"/>
      <c r="D23" s="51"/>
      <c r="F23" s="52"/>
    </row>
    <row r="24" spans="2:6" x14ac:dyDescent="0.25">
      <c r="B24" s="44" t="s">
        <v>25</v>
      </c>
      <c r="C24" s="40">
        <f>Preisblätter!I18</f>
        <v>23.5</v>
      </c>
      <c r="D24" s="64"/>
      <c r="F24" s="52">
        <f t="shared" si="0"/>
        <v>0</v>
      </c>
    </row>
    <row r="25" spans="2:6" ht="3" customHeight="1" x14ac:dyDescent="0.25">
      <c r="B25" s="44"/>
      <c r="D25" s="51"/>
      <c r="F25" s="52"/>
    </row>
    <row r="26" spans="2:6" x14ac:dyDescent="0.25">
      <c r="B26" s="39" t="s">
        <v>26</v>
      </c>
      <c r="C26" s="40">
        <f>Preisblätter!I19</f>
        <v>55</v>
      </c>
      <c r="D26" s="64"/>
      <c r="F26" s="52">
        <f t="shared" si="0"/>
        <v>0</v>
      </c>
    </row>
    <row r="27" spans="2:6" ht="2.25" customHeight="1" x14ac:dyDescent="0.25">
      <c r="B27" s="39"/>
      <c r="C27" s="40"/>
      <c r="D27" s="92"/>
      <c r="F27" s="52"/>
    </row>
    <row r="28" spans="2:6" ht="15.75" thickBot="1" x14ac:dyDescent="0.3">
      <c r="B28" s="39" t="s">
        <v>54</v>
      </c>
      <c r="C28" s="40">
        <f>Preisblätter!I20</f>
        <v>696</v>
      </c>
      <c r="D28" s="64"/>
      <c r="F28" s="52">
        <f t="shared" si="0"/>
        <v>0</v>
      </c>
    </row>
    <row r="29" spans="2:6" x14ac:dyDescent="0.25">
      <c r="B29" s="44"/>
      <c r="D29" s="42"/>
      <c r="F29" s="93">
        <f>SUM(F18:F28)</f>
        <v>8.58</v>
      </c>
    </row>
    <row r="30" spans="2:6" ht="15.75" thickBot="1" x14ac:dyDescent="0.3">
      <c r="B30" s="44"/>
      <c r="C30" s="40"/>
    </row>
    <row r="31" spans="2:6" ht="17.45" customHeight="1" thickBot="1" x14ac:dyDescent="0.3">
      <c r="B31" s="57" t="s">
        <v>47</v>
      </c>
      <c r="C31" s="38"/>
      <c r="D31" s="38"/>
      <c r="E31" s="38"/>
      <c r="F31" s="74">
        <f>SUM(F18:F26)+F13</f>
        <v>514.55568001209997</v>
      </c>
    </row>
    <row r="32" spans="2:6" x14ac:dyDescent="0.25">
      <c r="B32" s="44"/>
      <c r="C32" s="40"/>
    </row>
  </sheetData>
  <sheetProtection algorithmName="SHA-512" hashValue="C5RSkY083H8G5+6Af8a1QS0/UOrqPmxCqp8LMTyubAKXgLnzyvNIBUbOq1tCkgVHhRGu5CmW6eNU17MeggbQdw==" saltValue="/8S+GiVKIpCsNqtI+bCFTw==" spinCount="100000" sheet="1" objects="1" scenarios="1"/>
  <dataConsolidate>
    <dataRefs count="2">
      <dataRef ref="J3:N3" sheet="SLP"/>
      <dataRef ref="J3:N7" sheet="SLP"/>
    </dataRefs>
  </dataConsolidate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4B6D3-BABB-4C22-B159-7F1643498A04}">
  <dimension ref="B1:F38"/>
  <sheetViews>
    <sheetView showGridLines="0" tabSelected="1" workbookViewId="0">
      <selection activeCell="H12" sqref="H12"/>
    </sheetView>
  </sheetViews>
  <sheetFormatPr baseColWidth="10" defaultColWidth="11.42578125" defaultRowHeight="15" x14ac:dyDescent="0.25"/>
  <cols>
    <col min="1" max="1" width="9.28515625" style="33" customWidth="1"/>
    <col min="2" max="2" width="36.42578125" style="33" bestFit="1" customWidth="1"/>
    <col min="3" max="3" width="11.7109375" style="33" bestFit="1" customWidth="1"/>
    <col min="4" max="4" width="23" style="33" customWidth="1"/>
    <col min="5" max="5" width="11.42578125" style="33"/>
    <col min="6" max="6" width="18.140625" style="33" bestFit="1" customWidth="1"/>
    <col min="7" max="16384" width="11.42578125" style="33"/>
  </cols>
  <sheetData>
    <row r="1" spans="2:6" ht="22.15" customHeight="1" x14ac:dyDescent="0.25"/>
    <row r="2" spans="2:6" ht="18.75" x14ac:dyDescent="0.3">
      <c r="B2" s="58" t="s">
        <v>55</v>
      </c>
    </row>
    <row r="3" spans="2:6" ht="18.75" x14ac:dyDescent="0.3">
      <c r="B3" s="58"/>
    </row>
    <row r="4" spans="2:6" ht="18.75" x14ac:dyDescent="0.3">
      <c r="B4" s="58"/>
    </row>
    <row r="5" spans="2:6" ht="18.75" x14ac:dyDescent="0.3">
      <c r="B5" s="58"/>
    </row>
    <row r="6" spans="2:6" x14ac:dyDescent="0.25">
      <c r="B6" s="76" t="s">
        <v>52</v>
      </c>
    </row>
    <row r="8" spans="2:6" x14ac:dyDescent="0.25">
      <c r="B8" s="59" t="s">
        <v>31</v>
      </c>
      <c r="C8" s="60"/>
      <c r="D8" s="61" t="s">
        <v>48</v>
      </c>
      <c r="E8" s="34"/>
      <c r="F8" s="67" t="s">
        <v>5</v>
      </c>
    </row>
    <row r="9" spans="2:6" ht="3" customHeight="1" x14ac:dyDescent="0.25">
      <c r="B9" s="35"/>
    </row>
    <row r="10" spans="2:6" x14ac:dyDescent="0.25">
      <c r="B10" s="59" t="s">
        <v>17</v>
      </c>
      <c r="C10" s="34"/>
      <c r="D10" s="34"/>
      <c r="E10" s="34"/>
      <c r="F10" s="63">
        <v>500001</v>
      </c>
    </row>
    <row r="11" spans="2:6" ht="3" customHeight="1" x14ac:dyDescent="0.25">
      <c r="B11" s="35"/>
    </row>
    <row r="12" spans="2:6" x14ac:dyDescent="0.25">
      <c r="B12" s="59" t="s">
        <v>34</v>
      </c>
      <c r="C12" s="34"/>
      <c r="D12" s="34"/>
      <c r="E12" s="34"/>
      <c r="F12" s="66">
        <v>200</v>
      </c>
    </row>
    <row r="13" spans="2:6" ht="3" customHeight="1" x14ac:dyDescent="0.25">
      <c r="B13" s="35"/>
    </row>
    <row r="14" spans="2:6" x14ac:dyDescent="0.25">
      <c r="B14" s="33" t="s">
        <v>30</v>
      </c>
      <c r="F14" s="33">
        <f>F10/F12</f>
        <v>2500.0050000000001</v>
      </c>
    </row>
    <row r="15" spans="2:6" ht="3" customHeight="1" x14ac:dyDescent="0.25">
      <c r="B15" s="35"/>
    </row>
    <row r="16" spans="2:6" x14ac:dyDescent="0.25">
      <c r="B16" s="33" t="s">
        <v>49</v>
      </c>
      <c r="F16" s="36">
        <f>IF(AND(F14&lt;=2500,(F8="Niederspannung")),Preisblätter!D10,IF(AND(F14&lt;=2500,(F8="Umspannung NS")),Preisblätter!D9,IF(AND(F14&lt;=2500,(F8="Mittelspannung")),Preisblätter!D8,IF(AND(F14&gt;=2500,(F8="Niederspannung")),Preisblätter!F10,IF(AND(F14&gt;=2500,(F8="Umspannung NS")),Preisblätter!F9,IF(AND(F14&gt;=2500,(F8="Mittelspannung")),Preisblätter!F8,))))))</f>
        <v>7.8422162707281695E-2</v>
      </c>
    </row>
    <row r="17" spans="2:6" ht="3" customHeight="1" x14ac:dyDescent="0.25">
      <c r="B17" s="35"/>
      <c r="F17" s="36"/>
    </row>
    <row r="18" spans="2:6" x14ac:dyDescent="0.25">
      <c r="B18" s="33" t="s">
        <v>50</v>
      </c>
      <c r="F18" s="37">
        <f>IF(AND(F14&lt;=2500,(F8="Niederspannung")),Preisblätter!C10,IF(AND(F14&lt;=2500,(F8="Umspannung NS")),Preisblätter!C9,IF(AND(F14&lt;=2500,(F8="Mittelspannung")),Preisblätter!C8,IF(AND(F14&gt;=2500,(F8="Niederspannung")),Preisblätter!E10,IF(AND(F14&gt;=2500,(F8="Umspannung NS")),Preisblätter!E9,IF(AND(F14&gt;=2500,(F8="Mittelspannung")),Preisblätter!E8,))))))</f>
        <v>238.591587820634</v>
      </c>
    </row>
    <row r="19" spans="2:6" ht="15.75" thickBot="1" x14ac:dyDescent="0.3"/>
    <row r="20" spans="2:6" ht="16.5" thickBot="1" x14ac:dyDescent="0.3">
      <c r="B20" s="57" t="s">
        <v>51</v>
      </c>
      <c r="C20" s="38"/>
      <c r="D20" s="38"/>
      <c r="E20" s="38"/>
      <c r="F20" s="68">
        <f>F16/100*F10+F18*F14</f>
        <v>596872.27410728217</v>
      </c>
    </row>
    <row r="23" spans="2:6" ht="24" x14ac:dyDescent="0.25">
      <c r="B23" s="56" t="s">
        <v>19</v>
      </c>
      <c r="C23" s="53" t="s">
        <v>20</v>
      </c>
      <c r="D23" s="55" t="s">
        <v>42</v>
      </c>
    </row>
    <row r="24" spans="2:6" ht="3" customHeight="1" x14ac:dyDescent="0.25">
      <c r="B24" s="39"/>
      <c r="D24" s="42"/>
      <c r="F24" s="96">
        <f t="shared" ref="F24:F35" si="0">IF(D24="x",C24,0)</f>
        <v>0</v>
      </c>
    </row>
    <row r="25" spans="2:6" x14ac:dyDescent="0.25">
      <c r="B25" s="39" t="s">
        <v>5</v>
      </c>
      <c r="C25" s="40">
        <f>Preisblätter!I5</f>
        <v>349.48</v>
      </c>
      <c r="D25" s="65" t="s">
        <v>41</v>
      </c>
      <c r="F25" s="41">
        <f t="shared" si="0"/>
        <v>349.48</v>
      </c>
    </row>
    <row r="26" spans="2:6" ht="3" customHeight="1" x14ac:dyDescent="0.25">
      <c r="B26" s="44"/>
      <c r="D26" s="42"/>
      <c r="F26" s="43">
        <f t="shared" si="0"/>
        <v>0</v>
      </c>
    </row>
    <row r="27" spans="2:6" x14ac:dyDescent="0.25">
      <c r="B27" s="39" t="s">
        <v>27</v>
      </c>
      <c r="C27" s="40">
        <f>Preisblätter!I6</f>
        <v>294.74</v>
      </c>
      <c r="D27" s="65"/>
      <c r="F27" s="43">
        <f t="shared" si="0"/>
        <v>0</v>
      </c>
    </row>
    <row r="28" spans="2:6" ht="3" customHeight="1" x14ac:dyDescent="0.25">
      <c r="B28" s="44"/>
      <c r="D28" s="42"/>
      <c r="F28" s="43">
        <f t="shared" si="0"/>
        <v>0</v>
      </c>
    </row>
    <row r="29" spans="2:6" x14ac:dyDescent="0.25">
      <c r="B29" s="39" t="s">
        <v>7</v>
      </c>
      <c r="C29" s="40">
        <f>Preisblätter!I7</f>
        <v>294.74</v>
      </c>
      <c r="D29" s="65"/>
      <c r="F29" s="43">
        <f t="shared" si="0"/>
        <v>0</v>
      </c>
    </row>
    <row r="30" spans="2:6" ht="3" customHeight="1" x14ac:dyDescent="0.25">
      <c r="B30" s="44"/>
      <c r="D30" s="42"/>
      <c r="F30" s="43">
        <f t="shared" si="0"/>
        <v>0</v>
      </c>
    </row>
    <row r="31" spans="2:6" x14ac:dyDescent="0.25">
      <c r="B31" s="44" t="s">
        <v>28</v>
      </c>
      <c r="C31" s="40">
        <f>Preisblätter!I8</f>
        <v>95.38</v>
      </c>
      <c r="D31" s="65"/>
      <c r="F31" s="43">
        <f t="shared" si="0"/>
        <v>0</v>
      </c>
    </row>
    <row r="32" spans="2:6" ht="3" customHeight="1" x14ac:dyDescent="0.25">
      <c r="B32" s="44"/>
      <c r="D32" s="42"/>
      <c r="F32" s="43">
        <f t="shared" si="0"/>
        <v>0</v>
      </c>
    </row>
    <row r="33" spans="2:6" x14ac:dyDescent="0.25">
      <c r="B33" s="44" t="s">
        <v>25</v>
      </c>
      <c r="C33" s="40">
        <f>Preisblätter!I9</f>
        <v>23.5</v>
      </c>
      <c r="D33" s="65"/>
      <c r="F33" s="43">
        <f t="shared" si="0"/>
        <v>0</v>
      </c>
    </row>
    <row r="34" spans="2:6" ht="3" customHeight="1" x14ac:dyDescent="0.25">
      <c r="B34" s="44"/>
      <c r="D34" s="42"/>
      <c r="F34" s="43">
        <f t="shared" si="0"/>
        <v>0</v>
      </c>
    </row>
    <row r="35" spans="2:6" ht="15.75" thickBot="1" x14ac:dyDescent="0.3">
      <c r="B35" s="44" t="s">
        <v>29</v>
      </c>
      <c r="C35" s="40">
        <f>Preisblätter!I10</f>
        <v>73.89</v>
      </c>
      <c r="D35" s="65"/>
      <c r="F35" s="97">
        <f t="shared" si="0"/>
        <v>0</v>
      </c>
    </row>
    <row r="36" spans="2:6" ht="15.75" thickBot="1" x14ac:dyDescent="0.3">
      <c r="F36" s="69">
        <f>SUM(F23:F33)</f>
        <v>349.48</v>
      </c>
    </row>
    <row r="37" spans="2:6" ht="15.75" thickBot="1" x14ac:dyDescent="0.3"/>
    <row r="38" spans="2:6" ht="16.5" thickBot="1" x14ac:dyDescent="0.3">
      <c r="B38" s="57" t="s">
        <v>46</v>
      </c>
      <c r="C38" s="38"/>
      <c r="D38" s="38"/>
      <c r="E38" s="38"/>
      <c r="F38" s="68">
        <f>SUM(F24:F35)+F20</f>
        <v>597221.75410728215</v>
      </c>
    </row>
  </sheetData>
  <sheetProtection algorithmName="SHA-512" hashValue="PsglnhG0ZygLU56Yf+u5q0aJmbqhmxRDOnn6kgpGHTpFBXo/EDETVhrHPk8KEBnhaV2m683pxy73fGQ+PB80/w==" saltValue="aNrh9A5VjN7mqUCwwCwQcw==" spinCount="100000" sheet="1" objects="1" scenarios="1"/>
  <protectedRanges>
    <protectedRange algorithmName="SHA-512" hashValue="CBddwVr9T44tzYgpNfDZQqC5vScG67AEYYgY4999OliPbqqPLyav3kqnnuC9bVj0B6TNsRgggcAfU/02vOX28w==" saltValue="wIzZwU+iTmmrrfYddSTIMw==" spinCount="100000" sqref="F8:F15" name="Bereich1"/>
  </protectedRange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238615-94F7-4393-84FC-39D21F880321}">
          <x14:formula1>
            <xm:f>Preisblätter!$B$8:$B$10</xm:f>
          </x14:formula1>
          <xm:sqref>F8:F9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4250-C452-46FB-97B3-8D7432485AEF}">
  <dimension ref="A1:K28"/>
  <sheetViews>
    <sheetView showGridLines="0" workbookViewId="0">
      <selection activeCell="B29" sqref="B29"/>
    </sheetView>
  </sheetViews>
  <sheetFormatPr baseColWidth="10" defaultRowHeight="15" x14ac:dyDescent="0.25"/>
  <cols>
    <col min="2" max="2" width="34.42578125" customWidth="1"/>
    <col min="8" max="8" width="25.42578125" bestFit="1" customWidth="1"/>
    <col min="9" max="9" width="22.85546875" customWidth="1"/>
    <col min="10" max="10" width="22.7109375" customWidth="1"/>
  </cols>
  <sheetData>
    <row r="1" spans="1:11" x14ac:dyDescent="0.25">
      <c r="A1" s="14"/>
      <c r="B1" s="15"/>
      <c r="C1" s="15"/>
      <c r="D1" s="15"/>
      <c r="E1" s="15"/>
      <c r="F1" s="15"/>
      <c r="G1" s="15"/>
      <c r="H1" s="15"/>
      <c r="I1" s="15"/>
      <c r="K1" s="16"/>
    </row>
    <row r="2" spans="1:11" x14ac:dyDescent="0.25">
      <c r="A2" s="17" t="s">
        <v>15</v>
      </c>
      <c r="K2" s="18"/>
    </row>
    <row r="3" spans="1:11" x14ac:dyDescent="0.25">
      <c r="K3" s="18"/>
    </row>
    <row r="4" spans="1:11" ht="30" customHeight="1" x14ac:dyDescent="0.25">
      <c r="A4" s="19"/>
      <c r="B4" s="77" t="s">
        <v>0</v>
      </c>
      <c r="C4" s="79" t="s">
        <v>1</v>
      </c>
      <c r="D4" s="80"/>
      <c r="E4" s="79" t="s">
        <v>2</v>
      </c>
      <c r="F4" s="80"/>
      <c r="H4" s="10" t="s">
        <v>19</v>
      </c>
      <c r="I4" s="25" t="s">
        <v>20</v>
      </c>
      <c r="J4" s="91" t="s">
        <v>21</v>
      </c>
      <c r="K4" s="18"/>
    </row>
    <row r="5" spans="1:11" x14ac:dyDescent="0.25">
      <c r="A5" s="19"/>
      <c r="B5" s="78"/>
      <c r="C5" s="81"/>
      <c r="D5" s="82"/>
      <c r="E5" s="81"/>
      <c r="F5" s="82"/>
      <c r="H5" s="7" t="s">
        <v>5</v>
      </c>
      <c r="I5" s="94">
        <v>349.48</v>
      </c>
      <c r="J5" s="94">
        <f t="shared" ref="J5:J10" si="0">I5*119%</f>
        <v>415.88119999999998</v>
      </c>
      <c r="K5" s="18"/>
    </row>
    <row r="6" spans="1:11" ht="29.25" customHeight="1" x14ac:dyDescent="0.25">
      <c r="A6" s="19"/>
      <c r="B6" s="78"/>
      <c r="C6" s="83" t="s">
        <v>3</v>
      </c>
      <c r="D6" s="85" t="s">
        <v>4</v>
      </c>
      <c r="E6" s="83" t="s">
        <v>3</v>
      </c>
      <c r="F6" s="85" t="s">
        <v>4</v>
      </c>
      <c r="H6" s="7" t="s">
        <v>27</v>
      </c>
      <c r="I6" s="94">
        <v>294.74</v>
      </c>
      <c r="J6" s="94">
        <f t="shared" si="0"/>
        <v>350.74059999999997</v>
      </c>
      <c r="K6" s="18"/>
    </row>
    <row r="7" spans="1:11" x14ac:dyDescent="0.25">
      <c r="A7" s="19"/>
      <c r="B7" s="78"/>
      <c r="C7" s="84"/>
      <c r="D7" s="86"/>
      <c r="E7" s="84"/>
      <c r="F7" s="86"/>
      <c r="H7" s="7" t="s">
        <v>7</v>
      </c>
      <c r="I7" s="94">
        <v>294.74</v>
      </c>
      <c r="J7" s="94">
        <f>I7*119%</f>
        <v>350.74059999999997</v>
      </c>
      <c r="K7" s="18"/>
    </row>
    <row r="8" spans="1:11" x14ac:dyDescent="0.25">
      <c r="A8" s="19"/>
      <c r="B8" s="1" t="s">
        <v>5</v>
      </c>
      <c r="C8" s="2">
        <v>21.232408442182901</v>
      </c>
      <c r="D8" s="3">
        <v>8.7727893378453103</v>
      </c>
      <c r="E8" s="2">
        <v>238.591587820634</v>
      </c>
      <c r="F8" s="3">
        <v>7.8422162707281695E-2</v>
      </c>
      <c r="H8" s="8" t="s">
        <v>28</v>
      </c>
      <c r="I8" s="94">
        <v>95.38</v>
      </c>
      <c r="J8" s="94">
        <f t="shared" si="0"/>
        <v>113.50219999999999</v>
      </c>
      <c r="K8" s="18"/>
    </row>
    <row r="9" spans="1:11" x14ac:dyDescent="0.25">
      <c r="A9" s="19"/>
      <c r="B9" s="1" t="s">
        <v>6</v>
      </c>
      <c r="C9" s="2">
        <v>22.169488266484386</v>
      </c>
      <c r="D9" s="3">
        <v>9.2263359728072398</v>
      </c>
      <c r="E9" s="2">
        <v>248.96554865917901</v>
      </c>
      <c r="F9" s="3">
        <v>0.154493557099462</v>
      </c>
      <c r="H9" s="8" t="s">
        <v>25</v>
      </c>
      <c r="I9" s="94">
        <v>23.5</v>
      </c>
      <c r="J9" s="94">
        <f t="shared" si="0"/>
        <v>27.965</v>
      </c>
      <c r="K9" s="18"/>
    </row>
    <row r="10" spans="1:11" ht="25.5" x14ac:dyDescent="0.25">
      <c r="A10" s="19"/>
      <c r="B10" s="4" t="s">
        <v>7</v>
      </c>
      <c r="C10" s="5">
        <v>24.473437299382297</v>
      </c>
      <c r="D10" s="6">
        <v>9.1480020801827404</v>
      </c>
      <c r="E10" s="5">
        <v>185.768406954656</v>
      </c>
      <c r="F10" s="6">
        <v>2.6962032939717799</v>
      </c>
      <c r="H10" s="9" t="s">
        <v>29</v>
      </c>
      <c r="I10" s="95">
        <v>73.89</v>
      </c>
      <c r="J10" s="95">
        <f t="shared" si="0"/>
        <v>87.929099999999991</v>
      </c>
      <c r="K10" s="18"/>
    </row>
    <row r="11" spans="1:11" ht="15.75" thickBot="1" x14ac:dyDescent="0.3">
      <c r="A11" s="20"/>
      <c r="B11" s="13"/>
      <c r="C11" s="13"/>
      <c r="D11" s="13"/>
      <c r="E11" s="13"/>
      <c r="F11" s="13"/>
      <c r="G11" s="13"/>
      <c r="H11" s="13"/>
      <c r="I11" s="13"/>
      <c r="J11" s="13"/>
      <c r="K11" s="21"/>
    </row>
    <row r="12" spans="1:11" x14ac:dyDescent="0.25">
      <c r="A12" s="22" t="s">
        <v>16</v>
      </c>
      <c r="K12" s="18"/>
    </row>
    <row r="13" spans="1:11" x14ac:dyDescent="0.25">
      <c r="I13" s="12"/>
      <c r="J13" s="12"/>
      <c r="K13" s="18"/>
    </row>
    <row r="14" spans="1:11" ht="30.75" customHeight="1" x14ac:dyDescent="0.25">
      <c r="A14" s="19"/>
      <c r="B14" s="87" t="s">
        <v>8</v>
      </c>
      <c r="C14" s="85" t="s">
        <v>9</v>
      </c>
      <c r="D14" s="85" t="s">
        <v>10</v>
      </c>
      <c r="H14" s="11" t="s">
        <v>19</v>
      </c>
      <c r="I14" s="28" t="s">
        <v>20</v>
      </c>
      <c r="J14" s="91" t="s">
        <v>21</v>
      </c>
      <c r="K14" s="18"/>
    </row>
    <row r="15" spans="1:11" x14ac:dyDescent="0.25">
      <c r="A15" s="19"/>
      <c r="B15" s="88"/>
      <c r="C15" s="89"/>
      <c r="D15" s="89"/>
      <c r="H15" s="7" t="s">
        <v>22</v>
      </c>
      <c r="I15" s="29">
        <v>8.58</v>
      </c>
      <c r="J15" s="30">
        <f>I15*119%</f>
        <v>10.2102</v>
      </c>
      <c r="K15" s="18"/>
    </row>
    <row r="16" spans="1:11" ht="25.5" x14ac:dyDescent="0.25">
      <c r="A16" s="19"/>
      <c r="B16" s="1" t="s">
        <v>11</v>
      </c>
      <c r="C16" s="2">
        <v>77</v>
      </c>
      <c r="D16" s="2">
        <v>91.63</v>
      </c>
      <c r="H16" s="8" t="s">
        <v>23</v>
      </c>
      <c r="I16" s="26">
        <v>9.6199999999999992</v>
      </c>
      <c r="J16" s="31">
        <f t="shared" ref="J16:J20" si="1">I16*119%</f>
        <v>11.447799999999999</v>
      </c>
      <c r="K16" s="18"/>
    </row>
    <row r="17" spans="1:11" ht="38.25" x14ac:dyDescent="0.25">
      <c r="A17" s="19"/>
      <c r="B17" s="4" t="s">
        <v>12</v>
      </c>
      <c r="C17" s="5">
        <v>10.724392000302499</v>
      </c>
      <c r="D17" s="5">
        <v>12.762026480359973</v>
      </c>
      <c r="H17" s="8" t="s">
        <v>24</v>
      </c>
      <c r="I17" s="26">
        <v>16.809999999999999</v>
      </c>
      <c r="J17" s="31">
        <f t="shared" si="1"/>
        <v>20.003899999999998</v>
      </c>
      <c r="K17" s="18"/>
    </row>
    <row r="18" spans="1:11" ht="25.5" x14ac:dyDescent="0.25">
      <c r="A18" s="19"/>
      <c r="B18" s="23"/>
      <c r="C18" s="24"/>
      <c r="D18" s="24"/>
      <c r="H18" s="8" t="s">
        <v>25</v>
      </c>
      <c r="I18" s="26">
        <v>23.5</v>
      </c>
      <c r="J18" s="31">
        <f t="shared" si="1"/>
        <v>27.965</v>
      </c>
      <c r="K18" s="18"/>
    </row>
    <row r="19" spans="1:11" ht="30.75" customHeight="1" x14ac:dyDescent="0.25">
      <c r="A19" s="19"/>
      <c r="B19" s="87" t="s">
        <v>13</v>
      </c>
      <c r="C19" s="85" t="s">
        <v>9</v>
      </c>
      <c r="D19" s="85" t="s">
        <v>10</v>
      </c>
      <c r="H19" s="8" t="s">
        <v>26</v>
      </c>
      <c r="I19" s="26">
        <v>55</v>
      </c>
      <c r="J19" s="31">
        <f t="shared" si="1"/>
        <v>65.45</v>
      </c>
      <c r="K19" s="18"/>
    </row>
    <row r="20" spans="1:11" x14ac:dyDescent="0.25">
      <c r="A20" s="19"/>
      <c r="B20" s="88"/>
      <c r="C20" s="89"/>
      <c r="D20" s="89"/>
      <c r="H20" s="90" t="s">
        <v>54</v>
      </c>
      <c r="I20" s="27">
        <v>696</v>
      </c>
      <c r="J20" s="32">
        <f t="shared" si="1"/>
        <v>828.24</v>
      </c>
      <c r="K20" s="18"/>
    </row>
    <row r="21" spans="1:11" x14ac:dyDescent="0.25">
      <c r="A21" s="19"/>
      <c r="B21" s="1" t="s">
        <v>11</v>
      </c>
      <c r="C21" s="2">
        <v>77</v>
      </c>
      <c r="D21" s="2">
        <v>91.63</v>
      </c>
      <c r="K21" s="18"/>
    </row>
    <row r="22" spans="1:11" x14ac:dyDescent="0.25">
      <c r="A22" s="19"/>
      <c r="B22" s="4" t="s">
        <v>12</v>
      </c>
      <c r="C22" s="5">
        <v>4.2897568001210002</v>
      </c>
      <c r="D22" s="5">
        <v>5.1048105921439904</v>
      </c>
      <c r="K22" s="18"/>
    </row>
    <row r="23" spans="1:11" x14ac:dyDescent="0.25">
      <c r="A23" s="19"/>
      <c r="B23" s="23"/>
      <c r="C23" s="24"/>
      <c r="D23" s="24"/>
      <c r="K23" s="18"/>
    </row>
    <row r="24" spans="1:11" ht="30" customHeight="1" x14ac:dyDescent="0.25">
      <c r="A24" s="19"/>
      <c r="B24" s="87" t="s">
        <v>14</v>
      </c>
      <c r="C24" s="85" t="s">
        <v>9</v>
      </c>
      <c r="D24" s="85" t="s">
        <v>10</v>
      </c>
      <c r="K24" s="18"/>
    </row>
    <row r="25" spans="1:11" x14ac:dyDescent="0.25">
      <c r="A25" s="19"/>
      <c r="B25" s="88"/>
      <c r="C25" s="89"/>
      <c r="D25" s="89"/>
      <c r="K25" s="18"/>
    </row>
    <row r="26" spans="1:11" x14ac:dyDescent="0.25">
      <c r="A26" s="19"/>
      <c r="B26" s="1" t="s">
        <v>11</v>
      </c>
      <c r="C26" s="2">
        <v>77</v>
      </c>
      <c r="D26" s="2">
        <v>91.63</v>
      </c>
      <c r="K26" s="18"/>
    </row>
    <row r="27" spans="1:11" x14ac:dyDescent="0.25">
      <c r="B27" s="4" t="s">
        <v>12</v>
      </c>
      <c r="C27" s="5">
        <v>8.2577818402326955</v>
      </c>
      <c r="D27" s="5">
        <v>9.8267603898769078</v>
      </c>
      <c r="K27" s="18"/>
    </row>
    <row r="28" spans="1:11" ht="15.75" thickBot="1" x14ac:dyDescent="0.3">
      <c r="A28" s="20"/>
      <c r="B28" s="13"/>
      <c r="C28" s="13"/>
      <c r="D28" s="13"/>
      <c r="E28" s="13"/>
      <c r="F28" s="13"/>
      <c r="G28" s="13"/>
      <c r="H28" s="13"/>
      <c r="I28" s="13"/>
      <c r="J28" s="13"/>
      <c r="K28" s="21"/>
    </row>
  </sheetData>
  <sheetProtection algorithmName="SHA-512" hashValue="rOk5MFOicCnv0aoq1t9P5NBOREV5D77JLbWwfEh9Ke7Lrv3qKftynz8BYSNTfGqBbJ/eCxb+DN1Gb7QMLhvxWw==" saltValue="tlHr2Pb0c+dLZP4E7KhqFA==" spinCount="100000" sheet="1" objects="1" scenarios="1" selectLockedCells="1" selectUnlockedCells="1"/>
  <mergeCells count="16">
    <mergeCell ref="B24:B25"/>
    <mergeCell ref="C24:C25"/>
    <mergeCell ref="D24:D25"/>
    <mergeCell ref="B14:B15"/>
    <mergeCell ref="C14:C15"/>
    <mergeCell ref="D14:D15"/>
    <mergeCell ref="B19:B20"/>
    <mergeCell ref="C19:C20"/>
    <mergeCell ref="D19:D20"/>
    <mergeCell ref="B4:B7"/>
    <mergeCell ref="C4:D5"/>
    <mergeCell ref="E4:F5"/>
    <mergeCell ref="C6:C7"/>
    <mergeCell ref="D6:D7"/>
    <mergeCell ref="E6:E7"/>
    <mergeCell ref="F6:F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D55AB-5CB9-4DE5-8506-702515A6ADF3}">
  <dimension ref="B1:D5"/>
  <sheetViews>
    <sheetView workbookViewId="0">
      <selection activeCell="D3" sqref="D3"/>
    </sheetView>
  </sheetViews>
  <sheetFormatPr baseColWidth="10" defaultRowHeight="15" x14ac:dyDescent="0.25"/>
  <sheetData>
    <row r="1" spans="2:4" x14ac:dyDescent="0.25">
      <c r="B1">
        <v>1</v>
      </c>
      <c r="D1" t="s">
        <v>32</v>
      </c>
    </row>
    <row r="2" spans="2:4" x14ac:dyDescent="0.25">
      <c r="B2">
        <v>2</v>
      </c>
      <c r="D2" t="s">
        <v>33</v>
      </c>
    </row>
    <row r="3" spans="2:4" x14ac:dyDescent="0.25">
      <c r="B3">
        <v>3</v>
      </c>
    </row>
    <row r="4" spans="2:4" x14ac:dyDescent="0.25">
      <c r="B4">
        <v>4</v>
      </c>
    </row>
    <row r="5" spans="2:4" x14ac:dyDescent="0.25">
      <c r="B5">
        <v>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1F9F4FC0834244ABA2920D009B1039" ma:contentTypeVersion="8" ma:contentTypeDescription="Ein neues Dokument erstellen." ma:contentTypeScope="" ma:versionID="1cb9f645c7e29a44c07fe7a36df92d0f">
  <xsd:schema xmlns:xsd="http://www.w3.org/2001/XMLSchema" xmlns:xs="http://www.w3.org/2001/XMLSchema" xmlns:p="http://schemas.microsoft.com/office/2006/metadata/properties" xmlns:ns3="bb066d2c-ad65-4b36-813d-dfcad5d56a69" xmlns:ns4="c97bcfc6-33b3-448d-b8f2-c1223291e2d4" targetNamespace="http://schemas.microsoft.com/office/2006/metadata/properties" ma:root="true" ma:fieldsID="65c5e0a0167bf264f363bfa00b19205a" ns3:_="" ns4:_="">
    <xsd:import namespace="bb066d2c-ad65-4b36-813d-dfcad5d56a69"/>
    <xsd:import namespace="c97bcfc6-33b3-448d-b8f2-c1223291e2d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66d2c-ad65-4b36-813d-dfcad5d56a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7bcfc6-33b3-448d-b8f2-c1223291e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7bcfc6-33b3-448d-b8f2-c1223291e2d4" xsi:nil="true"/>
  </documentManagement>
</p:properties>
</file>

<file path=customXml/itemProps1.xml><?xml version="1.0" encoding="utf-8"?>
<ds:datastoreItem xmlns:ds="http://schemas.openxmlformats.org/officeDocument/2006/customXml" ds:itemID="{2CAEC600-C6CB-4C72-82D1-A629A8709A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C73DE7-0FF6-4CBE-82EF-3B8EB7F740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66d2c-ad65-4b36-813d-dfcad5d56a69"/>
    <ds:schemaRef ds:uri="c97bcfc6-33b3-448d-b8f2-c1223291e2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BF9B12-7045-40CD-9FCA-4320280D45FD}">
  <ds:schemaRefs>
    <ds:schemaRef ds:uri="http://purl.org/dc/elements/1.1/"/>
    <ds:schemaRef ds:uri="http://purl.org/dc/terms/"/>
    <ds:schemaRef ds:uri="http://schemas.openxmlformats.org/package/2006/metadata/core-properties"/>
    <ds:schemaRef ds:uri="c97bcfc6-33b3-448d-b8f2-c1223291e2d4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bb066d2c-ad65-4b36-813d-dfcad5d56a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SLP</vt:lpstr>
      <vt:lpstr>RLM</vt:lpstr>
      <vt:lpstr>Preisblätter</vt:lpstr>
      <vt:lpstr>Tabelle4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Justin</dc:creator>
  <cp:lastModifiedBy>Braun Johannes</cp:lastModifiedBy>
  <dcterms:created xsi:type="dcterms:W3CDTF">2015-06-05T18:19:34Z</dcterms:created>
  <dcterms:modified xsi:type="dcterms:W3CDTF">2026-01-12T12:40:24Z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0x010100E41F9F4FC0834244ABA2920D009B1039</vt:lpwstr>
  </property>
</Properties>
</file>